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lapsova\Documents\_8_LEG POMOCKY\Kalkulačka na výpočet nezdaniteľných častí základu dane\"/>
    </mc:Choice>
  </mc:AlternateContent>
  <xr:revisionPtr revIDLastSave="0" documentId="13_ncr:1_{9079FF98-33FE-480D-A948-07745955F758}" xr6:coauthVersionLast="47" xr6:coauthVersionMax="47" xr10:uidLastSave="{00000000-0000-0000-0000-000000000000}"/>
  <bookViews>
    <workbookView xWindow="22932" yWindow="-108" windowWidth="23256" windowHeight="12576" xr2:uid="{00000000-000D-0000-FFFF-FFFF00000000}"/>
  </bookViews>
  <sheets>
    <sheet name="nezdaniteľné čast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 l="1"/>
  <c r="F7" i="1"/>
  <c r="F5" i="1"/>
  <c r="E14" i="1" s="1"/>
  <c r="B5" i="1"/>
  <c r="A5" i="1" l="1"/>
  <c r="C5" i="1"/>
  <c r="E18" i="1" l="1"/>
  <c r="B6" i="1" l="1"/>
  <c r="F6" i="1"/>
  <c r="E16" i="1" s="1"/>
  <c r="A7" i="1" l="1"/>
  <c r="E20" i="1"/>
  <c r="A6" i="1"/>
  <c r="C6" i="1"/>
  <c r="C7" i="1" l="1"/>
</calcChain>
</file>

<file path=xl/sharedStrings.xml><?xml version="1.0" encoding="utf-8"?>
<sst xmlns="http://schemas.openxmlformats.org/spreadsheetml/2006/main" count="28" uniqueCount="26">
  <si>
    <t>výška čiastkového základu dane</t>
  </si>
  <si>
    <t>176,8-násobok živ. minima</t>
  </si>
  <si>
    <t>max. suma DDS</t>
  </si>
  <si>
    <t>44,2-násobok živ. minima</t>
  </si>
  <si>
    <t>Ak sa uplatňuje nezdaniteľná časť na manželku (manžela), vypočítaná ročná suma nezdaniteľnej časti na manželku (manžela) sa zníži o sumu započítaného príjmu a vypočíta sa pomerná časť tejto sumy podľa počtu mesiacov, za ktoré sa môže uplatniť nezdaniteľná časť na manželku. Započítajú sa mesiace, na začiatku ktorých bola splnená podmienka pre uplatnenie.</t>
  </si>
  <si>
    <t>AUTOMATICKÝ VÝPOČET NEZDANITEĽNEJ ČASTI</t>
  </si>
  <si>
    <t>nezdaniteľná časť na daňovníka</t>
  </si>
  <si>
    <t>nezdaniteľná na manželku (manžela)</t>
  </si>
  <si>
    <t>nezdaniteľná časť - uplatnená suma DDS</t>
  </si>
  <si>
    <t>63,4-násobok živ. minima</t>
  </si>
  <si>
    <t>živ. minimum</t>
  </si>
  <si>
    <t>konštanty vstupujúce do výpočtu</t>
  </si>
  <si>
    <t>tu vpíšte sumu</t>
  </si>
  <si>
    <t>ročná výška dôchodku</t>
  </si>
  <si>
    <t>čiastkový základ dane daňovníka</t>
  </si>
  <si>
    <t>počet mesiacov na manželku (manžela)</t>
  </si>
  <si>
    <t>uhradená suma príspevkov DDS</t>
  </si>
  <si>
    <t>SPOLU nezdaniteľná časť základu dane</t>
  </si>
  <si>
    <t>92,8-násobok živ. minima</t>
  </si>
  <si>
    <t xml:space="preserve">§ 47 Zaokrúhľovanie (platnosť od 1.1.2020)
Všetky prepočty podľa tohto zákona sa vykonajú s presnosťou na dve desatinné miesta, pričom druhá číslica za desatinnou čiarkou sa upraví podľa číslic, ktoré nasledujú po nej, tak, že 
a) zaokrúhľovaná číslica, po ktorej nasleduje číslica menšia ako päť, zostáva bez zmeny,
b) zaokrúhľovaná číslica, po ktorej nasleduje číslica päť alebo číslica väčšia ako päť, sa zväčšuje o jednu. </t>
  </si>
  <si>
    <t>Spracovala: Ing. Martina Lapšová, HOUR, spol. s r.o.</t>
  </si>
  <si>
    <t>nezdaniteľná na daňovníka
21-násobok živ. minima</t>
  </si>
  <si>
    <t>nezdaniteľná na manželku
19,2-násobok živ. minima</t>
  </si>
  <si>
    <t>Pomôcka - spôsob posudzovania a výpočtu nezdaniteľnej časti základu dane - 2022</t>
  </si>
  <si>
    <t>Ak ide o poberateľa starobného, predčasného starobného a výsluhového dôchodku, vypočítaná ročná suma nezdaniteľnej časti na daňovníka sa znižuje o sumu dôchodku.
POZOR! Musí mať priznaný dôchodok od 1.1.2022 a skôr.</t>
  </si>
  <si>
    <t>vlastný príjem manželky (manžela)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</si>
</sst>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000000000000"/>
  </numFmts>
  <fonts count="13" x14ac:knownFonts="1">
    <font>
      <sz val="10"/>
      <name val="Arial"/>
      <family val="2"/>
      <charset val="238"/>
    </font>
    <font>
      <sz val="11"/>
      <color theme="1"/>
      <name val="Calibri"/>
      <family val="2"/>
      <charset val="238"/>
      <scheme val="minor"/>
    </font>
    <font>
      <sz val="10"/>
      <name val="Arial"/>
      <family val="2"/>
      <charset val="238"/>
    </font>
    <font>
      <b/>
      <sz val="14"/>
      <name val="Arial"/>
      <family val="2"/>
      <charset val="238"/>
    </font>
    <font>
      <b/>
      <sz val="11"/>
      <name val="Arial"/>
      <family val="2"/>
      <charset val="238"/>
    </font>
    <font>
      <sz val="11"/>
      <name val="Arial"/>
      <family val="2"/>
      <charset val="238"/>
    </font>
    <font>
      <b/>
      <sz val="11"/>
      <color indexed="10"/>
      <name val="Arial"/>
      <family val="2"/>
      <charset val="238"/>
    </font>
    <font>
      <b/>
      <sz val="11"/>
      <color indexed="17"/>
      <name val="Arial"/>
      <family val="2"/>
      <charset val="238"/>
    </font>
    <font>
      <sz val="10"/>
      <name val="Arial CE"/>
      <family val="2"/>
      <charset val="238"/>
    </font>
    <font>
      <b/>
      <sz val="11"/>
      <color rgb="FFFF0000"/>
      <name val="Arial"/>
      <family val="2"/>
      <charset val="238"/>
    </font>
    <font>
      <b/>
      <sz val="11"/>
      <color rgb="FF009900"/>
      <name val="Arial"/>
      <family val="2"/>
      <charset val="238"/>
    </font>
    <font>
      <b/>
      <sz val="12"/>
      <color indexed="10"/>
      <name val="Arial"/>
      <family val="2"/>
      <charset val="238"/>
    </font>
    <font>
      <b/>
      <sz val="14"/>
      <color indexed="10"/>
      <name val="Arial"/>
      <family val="2"/>
      <charset val="238"/>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ck">
        <color rgb="FF009900"/>
      </left>
      <right style="thick">
        <color rgb="FF009900"/>
      </right>
      <top style="thick">
        <color rgb="FF009900"/>
      </top>
      <bottom style="thick">
        <color rgb="FF009900"/>
      </bottom>
      <diagonal/>
    </border>
    <border>
      <left/>
      <right style="thin">
        <color indexed="64"/>
      </right>
      <top/>
      <bottom/>
      <diagonal/>
    </border>
    <border>
      <left style="thin">
        <color auto="1"/>
      </left>
      <right style="thin">
        <color auto="1"/>
      </right>
      <top/>
      <bottom/>
      <diagonal/>
    </border>
    <border>
      <left style="thick">
        <color rgb="FF009900"/>
      </left>
      <right style="thin">
        <color indexed="64"/>
      </right>
      <top style="thick">
        <color rgb="FF009900"/>
      </top>
      <bottom style="thick">
        <color rgb="FF009900"/>
      </bottom>
      <diagonal/>
    </border>
    <border>
      <left style="thin">
        <color indexed="64"/>
      </left>
      <right style="thick">
        <color rgb="FF009900"/>
      </right>
      <top style="thick">
        <color rgb="FF009900"/>
      </top>
      <bottom style="thick">
        <color rgb="FF009900"/>
      </bottom>
      <diagonal/>
    </border>
    <border>
      <left/>
      <right style="thick">
        <color rgb="FF009900"/>
      </right>
      <top/>
      <bottom style="thin">
        <color indexed="64"/>
      </bottom>
      <diagonal/>
    </border>
  </borders>
  <cellStyleXfs count="8">
    <xf numFmtId="0" fontId="0" fillId="0" borderId="0"/>
    <xf numFmtId="0" fontId="1" fillId="0" borderId="0"/>
    <xf numFmtId="0" fontId="2" fillId="0" borderId="0"/>
    <xf numFmtId="0" fontId="1" fillId="0" borderId="0"/>
    <xf numFmtId="0" fontId="2" fillId="0" borderId="0"/>
    <xf numFmtId="0" fontId="1" fillId="0" borderId="0"/>
    <xf numFmtId="0" fontId="1" fillId="0" borderId="0"/>
    <xf numFmtId="0" fontId="8" fillId="0" borderId="0"/>
  </cellStyleXfs>
  <cellXfs count="44">
    <xf numFmtId="0" fontId="0" fillId="0" borderId="0" xfId="0"/>
    <xf numFmtId="0" fontId="4" fillId="0" borderId="0" xfId="0" applyFont="1" applyAlignment="1">
      <alignment vertical="top" wrapText="1"/>
    </xf>
    <xf numFmtId="0" fontId="5" fillId="0" borderId="0" xfId="0" applyFont="1" applyAlignment="1">
      <alignment vertical="top" wrapText="1"/>
    </xf>
    <xf numFmtId="2" fontId="5" fillId="0" borderId="2" xfId="0" applyNumberFormat="1" applyFont="1" applyBorder="1" applyAlignment="1">
      <alignment vertical="center" wrapText="1"/>
    </xf>
    <xf numFmtId="0" fontId="6" fillId="0" borderId="0" xfId="0" applyFont="1" applyAlignment="1">
      <alignment vertical="top" wrapText="1"/>
    </xf>
    <xf numFmtId="0" fontId="5" fillId="0" borderId="0" xfId="0" applyFont="1" applyAlignment="1">
      <alignment vertical="top"/>
    </xf>
    <xf numFmtId="0" fontId="5" fillId="0" borderId="2" xfId="0" applyFont="1" applyBorder="1" applyAlignment="1">
      <alignment vertical="center" wrapText="1"/>
    </xf>
    <xf numFmtId="0" fontId="3" fillId="0" borderId="1" xfId="0" applyFont="1" applyBorder="1" applyAlignment="1">
      <alignment horizontal="center" vertical="top"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5" fillId="0" borderId="0" xfId="0" applyFont="1" applyAlignment="1">
      <alignment vertical="center" wrapText="1"/>
    </xf>
    <xf numFmtId="0" fontId="5" fillId="0" borderId="3" xfId="0" applyFont="1" applyBorder="1" applyAlignment="1">
      <alignment vertical="center" wrapText="1"/>
    </xf>
    <xf numFmtId="0" fontId="7" fillId="0" borderId="12" xfId="0" applyFont="1" applyBorder="1" applyAlignment="1">
      <alignment vertical="center" wrapText="1"/>
    </xf>
    <xf numFmtId="0" fontId="5" fillId="0" borderId="9" xfId="0" applyFont="1" applyBorder="1" applyAlignment="1">
      <alignment vertical="center" wrapText="1"/>
    </xf>
    <xf numFmtId="0" fontId="7" fillId="0" borderId="8" xfId="0" applyFont="1" applyBorder="1" applyAlignment="1">
      <alignment vertical="center" wrapText="1"/>
    </xf>
    <xf numFmtId="0" fontId="7" fillId="0" borderId="11" xfId="0" applyFont="1" applyBorder="1" applyAlignment="1">
      <alignment vertical="center" wrapText="1"/>
    </xf>
    <xf numFmtId="0" fontId="4" fillId="0" borderId="0" xfId="0" applyFont="1" applyAlignment="1">
      <alignment horizontal="right" vertical="center" wrapText="1"/>
    </xf>
    <xf numFmtId="0" fontId="4" fillId="0" borderId="2" xfId="0" applyFont="1" applyBorder="1" applyAlignment="1">
      <alignment horizontal="right" vertical="center" wrapText="1"/>
    </xf>
    <xf numFmtId="0" fontId="5" fillId="0" borderId="2" xfId="0" applyFont="1" applyBorder="1" applyAlignment="1">
      <alignment horizontal="center" vertical="top" wrapText="1"/>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5" xfId="0" applyFont="1" applyBorder="1" applyAlignment="1">
      <alignment horizontal="right" vertical="center" wrapText="1"/>
    </xf>
    <xf numFmtId="0" fontId="10" fillId="0" borderId="13" xfId="0" applyFont="1" applyBorder="1" applyAlignment="1">
      <alignment horizontal="right" vertical="center" wrapText="1"/>
    </xf>
    <xf numFmtId="164" fontId="5" fillId="0" borderId="0" xfId="0" applyNumberFormat="1" applyFont="1" applyAlignment="1">
      <alignment vertical="center" wrapText="1"/>
    </xf>
    <xf numFmtId="1" fontId="5" fillId="0" borderId="0" xfId="0" applyNumberFormat="1" applyFont="1" applyAlignment="1">
      <alignment vertical="center" wrapText="1"/>
    </xf>
    <xf numFmtId="165" fontId="5" fillId="0" borderId="0" xfId="0" applyNumberFormat="1" applyFont="1" applyAlignment="1">
      <alignment vertical="center" wrapText="1"/>
    </xf>
    <xf numFmtId="2" fontId="5" fillId="0" borderId="0" xfId="0" applyNumberFormat="1" applyFont="1" applyAlignment="1">
      <alignment vertical="center" wrapText="1"/>
    </xf>
    <xf numFmtId="0" fontId="5" fillId="0" borderId="0" xfId="0" applyFont="1" applyAlignment="1">
      <alignment horizontal="left" vertical="top" wrapText="1"/>
    </xf>
    <xf numFmtId="0" fontId="5" fillId="0" borderId="0" xfId="0" applyFont="1" applyAlignment="1">
      <alignment horizontal="center" wrapText="1"/>
    </xf>
    <xf numFmtId="0" fontId="3" fillId="0" borderId="0" xfId="0" applyFont="1" applyAlignment="1">
      <alignment horizontal="center" vertical="center"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4" fillId="0" borderId="3" xfId="0" applyFont="1" applyBorder="1" applyAlignment="1">
      <alignment horizontal="right" vertical="center" wrapText="1"/>
    </xf>
    <xf numFmtId="0" fontId="4" fillId="0" borderId="4" xfId="0" applyFont="1" applyBorder="1" applyAlignment="1">
      <alignment horizontal="right" vertical="center" wrapText="1"/>
    </xf>
    <xf numFmtId="2" fontId="11" fillId="0" borderId="5" xfId="0" applyNumberFormat="1" applyFont="1" applyBorder="1" applyAlignment="1">
      <alignment horizontal="right" vertical="center" wrapText="1"/>
    </xf>
    <xf numFmtId="2" fontId="11" fillId="0" borderId="6" xfId="0" applyNumberFormat="1" applyFont="1" applyBorder="1" applyAlignment="1">
      <alignment horizontal="right" vertical="center" wrapText="1"/>
    </xf>
    <xf numFmtId="0" fontId="9" fillId="0" borderId="3" xfId="0" applyFont="1" applyBorder="1" applyAlignment="1">
      <alignment horizontal="right" vertical="center" wrapText="1"/>
    </xf>
    <xf numFmtId="0" fontId="9" fillId="0" borderId="4" xfId="0" applyFont="1" applyBorder="1" applyAlignment="1">
      <alignment horizontal="right" vertical="center" wrapText="1"/>
    </xf>
    <xf numFmtId="2" fontId="12" fillId="0" borderId="5" xfId="0" applyNumberFormat="1" applyFont="1" applyBorder="1" applyAlignment="1">
      <alignment horizontal="right" vertical="center" wrapText="1"/>
    </xf>
    <xf numFmtId="2" fontId="12" fillId="0" borderId="6" xfId="0" applyNumberFormat="1" applyFont="1" applyBorder="1" applyAlignment="1">
      <alignment horizontal="right" vertical="center" wrapText="1"/>
    </xf>
    <xf numFmtId="0" fontId="4" fillId="0" borderId="0" xfId="0" applyFont="1" applyAlignment="1">
      <alignment horizontal="center" vertical="top"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cellXfs>
  <cellStyles count="8">
    <cellStyle name="Normálna" xfId="0" builtinId="0"/>
    <cellStyle name="Normálna 2" xfId="1" xr:uid="{00000000-0005-0000-0000-000001000000}"/>
    <cellStyle name="Normálna 3" xfId="2" xr:uid="{00000000-0005-0000-0000-000002000000}"/>
    <cellStyle name="Normálna 4" xfId="3" xr:uid="{00000000-0005-0000-0000-000003000000}"/>
    <cellStyle name="Normálna 5" xfId="4" xr:uid="{00000000-0005-0000-0000-000004000000}"/>
    <cellStyle name="normálne 2" xfId="5" xr:uid="{00000000-0005-0000-0000-000005000000}"/>
    <cellStyle name="normálne 3" xfId="6" xr:uid="{00000000-0005-0000-0000-000006000000}"/>
    <cellStyle name="normálne_prehľad talčív a termínov" xfId="7" xr:uid="{00000000-0005-0000-0000-000007000000}"/>
  </cellStyles>
  <dxfs count="0"/>
  <tableStyles count="0" defaultTableStyle="TableStyleMedium2"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tabSelected="1" zoomScale="115" zoomScaleNormal="115" workbookViewId="0">
      <selection sqref="A1:F1"/>
    </sheetView>
  </sheetViews>
  <sheetFormatPr defaultColWidth="9.140625" defaultRowHeight="14.25" x14ac:dyDescent="0.2"/>
  <cols>
    <col min="1" max="1" width="41.28515625" style="2" customWidth="1"/>
    <col min="2" max="2" width="26.28515625" style="2" customWidth="1"/>
    <col min="3" max="3" width="26.42578125" style="2" customWidth="1"/>
    <col min="4" max="4" width="3.42578125" style="2" customWidth="1"/>
    <col min="5" max="5" width="25.5703125" style="2" customWidth="1"/>
    <col min="6" max="6" width="18.42578125" style="2" customWidth="1"/>
    <col min="7" max="7" width="2.42578125" style="2" customWidth="1"/>
    <col min="8" max="8" width="9.140625" style="2"/>
    <col min="9" max="9" width="24.140625" style="2" customWidth="1"/>
    <col min="10" max="16384" width="9.140625" style="2"/>
  </cols>
  <sheetData>
    <row r="1" spans="1:10" ht="24" customHeight="1" x14ac:dyDescent="0.2">
      <c r="A1" s="29" t="s">
        <v>23</v>
      </c>
      <c r="B1" s="29"/>
      <c r="C1" s="29"/>
      <c r="D1" s="29"/>
      <c r="E1" s="29"/>
      <c r="F1" s="29"/>
    </row>
    <row r="2" spans="1:10" ht="16.899999999999999" customHeight="1" x14ac:dyDescent="0.2">
      <c r="A2" s="5" t="s">
        <v>20</v>
      </c>
      <c r="B2" s="9"/>
      <c r="C2" s="9"/>
      <c r="D2" s="9"/>
      <c r="E2" s="9"/>
      <c r="F2" s="9"/>
    </row>
    <row r="3" spans="1:10" ht="17.45" customHeight="1" x14ac:dyDescent="0.2">
      <c r="A3" s="7"/>
      <c r="B3" s="7"/>
      <c r="C3" s="7"/>
      <c r="D3" s="1"/>
      <c r="E3" s="28" t="s">
        <v>11</v>
      </c>
      <c r="F3" s="28"/>
    </row>
    <row r="4" spans="1:10" ht="32.25" customHeight="1" x14ac:dyDescent="0.2">
      <c r="A4" s="6" t="s">
        <v>0</v>
      </c>
      <c r="B4" s="18" t="s">
        <v>21</v>
      </c>
      <c r="C4" s="18" t="s">
        <v>22</v>
      </c>
      <c r="E4" s="6" t="s">
        <v>10</v>
      </c>
      <c r="F4" s="6">
        <v>218.06</v>
      </c>
    </row>
    <row r="5" spans="1:10" ht="32.25" customHeight="1" x14ac:dyDescent="0.2">
      <c r="A5" s="6" t="str">
        <f>CONCATENATE("ak je ČZD rovný alebo nižší ako ",F5)</f>
        <v>ak je ČZD rovný alebo nižší ako 20235,97</v>
      </c>
      <c r="B5" s="3">
        <f>ROUND(21*F4,2)</f>
        <v>4579.26</v>
      </c>
      <c r="C5" s="3">
        <f>ROUND(19.2*F4,2)</f>
        <v>4186.75</v>
      </c>
      <c r="E5" s="6" t="s">
        <v>18</v>
      </c>
      <c r="F5" s="6">
        <f>ROUND(92.8*F4,2)</f>
        <v>20235.97</v>
      </c>
    </row>
    <row r="6" spans="1:10" ht="32.25" customHeight="1" x14ac:dyDescent="0.2">
      <c r="A6" s="6" t="str">
        <f>CONCATENATE("ak je ČZD vyšší ako ",F5," a zároveň rovný alebo nižší ako ",F6)</f>
        <v>ak je ČZD vyšší ako 20235,97 a zároveň rovný alebo nižší ako 38553,01</v>
      </c>
      <c r="B6" s="16" t="str">
        <f>CONCATENATE("= ",F7," - ¼ČZD")</f>
        <v>= 9638,25 - ¼ČZD</v>
      </c>
      <c r="C6" s="3">
        <f>C5</f>
        <v>4186.75</v>
      </c>
      <c r="E6" s="6" t="s">
        <v>1</v>
      </c>
      <c r="F6" s="6">
        <f>ROUND(F4*176.8,2)</f>
        <v>38553.01</v>
      </c>
    </row>
    <row r="7" spans="1:10" ht="32.25" customHeight="1" x14ac:dyDescent="0.2">
      <c r="A7" s="6" t="str">
        <f>CONCATENATE("ak je ČZD vyšší ",F6)</f>
        <v>ak je ČZD vyšší 38553,01</v>
      </c>
      <c r="B7" s="6">
        <v>0</v>
      </c>
      <c r="C7" s="17" t="str">
        <f>CONCATENATE("= ",F8," - ¼ČZD")</f>
        <v>= 13825 - ¼ČZD</v>
      </c>
      <c r="E7" s="6" t="s">
        <v>3</v>
      </c>
      <c r="F7" s="3">
        <f>ROUND(F4*44.2,2)</f>
        <v>9638.25</v>
      </c>
    </row>
    <row r="8" spans="1:10" ht="45.75" customHeight="1" x14ac:dyDescent="0.2">
      <c r="A8" s="30" t="s">
        <v>24</v>
      </c>
      <c r="B8" s="31"/>
      <c r="C8" s="32"/>
      <c r="E8" s="6" t="s">
        <v>9</v>
      </c>
      <c r="F8" s="3">
        <f>ROUND(63.4*F4,2)</f>
        <v>13825</v>
      </c>
    </row>
    <row r="9" spans="1:10" ht="60.75" customHeight="1" x14ac:dyDescent="0.2">
      <c r="A9" s="27" t="s">
        <v>4</v>
      </c>
      <c r="B9" s="27"/>
      <c r="C9" s="27"/>
      <c r="E9" s="6" t="s">
        <v>2</v>
      </c>
      <c r="F9" s="6">
        <v>180</v>
      </c>
    </row>
    <row r="10" spans="1:10" ht="19.899999999999999" customHeight="1" x14ac:dyDescent="0.2"/>
    <row r="11" spans="1:10" ht="15.75" customHeight="1" x14ac:dyDescent="0.2">
      <c r="A11" s="41" t="s">
        <v>5</v>
      </c>
      <c r="B11" s="41"/>
      <c r="C11" s="41"/>
      <c r="D11" s="41"/>
      <c r="E11" s="41"/>
      <c r="F11" s="41"/>
      <c r="G11" s="4"/>
    </row>
    <row r="12" spans="1:10" ht="8.4499999999999993" customHeight="1" x14ac:dyDescent="0.2">
      <c r="A12" s="8"/>
      <c r="B12" s="8"/>
      <c r="C12" s="8"/>
      <c r="D12" s="8"/>
      <c r="E12" s="8"/>
      <c r="F12" s="8"/>
      <c r="G12" s="4"/>
    </row>
    <row r="13" spans="1:10" s="10" customFormat="1" ht="30.6" customHeight="1" thickBot="1" x14ac:dyDescent="0.25">
      <c r="A13" s="11"/>
      <c r="B13" s="19" t="s">
        <v>14</v>
      </c>
      <c r="C13" s="20" t="s">
        <v>13</v>
      </c>
      <c r="E13" s="33" t="s">
        <v>6</v>
      </c>
      <c r="F13" s="34"/>
    </row>
    <row r="14" spans="1:10" s="10" customFormat="1" ht="30.6" customHeight="1" thickTop="1" thickBot="1" x14ac:dyDescent="0.25">
      <c r="A14" s="21" t="s">
        <v>12</v>
      </c>
      <c r="B14" s="15"/>
      <c r="C14" s="12"/>
      <c r="E14" s="35">
        <f>IF(ISBLANK(B14),0,IF(((IF((IF(B14&lt;=F5,B5,(ROUND((F7-ROUND(B14/4,2)),2))))&gt;=0,(IF(B14&lt;=F5,B5,(ROUND((F7-ROUND(B14/4,2)),2)))),0))-C14)&gt;0,((IF((IF(B14&lt;=F5,B5,(ROUND((F7-ROUND(B14/4,2)),2))))&gt;=0,(IF(B14&lt;=F5,B5,(ROUND((F7-ROUND(B14/4,2)),2)))),2))-C14),0))</f>
        <v>0</v>
      </c>
      <c r="F14" s="36"/>
      <c r="J14" s="26"/>
    </row>
    <row r="15" spans="1:10" s="10" customFormat="1" ht="30.6" customHeight="1" thickTop="1" thickBot="1" x14ac:dyDescent="0.25">
      <c r="A15" s="11"/>
      <c r="B15" s="42" t="s">
        <v>25</v>
      </c>
      <c r="C15" s="43" t="s">
        <v>15</v>
      </c>
      <c r="E15" s="33" t="s">
        <v>7</v>
      </c>
      <c r="F15" s="34"/>
      <c r="I15" s="25"/>
    </row>
    <row r="16" spans="1:10" s="10" customFormat="1" ht="30.6" customHeight="1" thickTop="1" thickBot="1" x14ac:dyDescent="0.25">
      <c r="A16" s="21" t="s">
        <v>12</v>
      </c>
      <c r="B16" s="15"/>
      <c r="C16" s="12"/>
      <c r="E16" s="35">
        <f>IF(B14&lt;=F6,(IF(C16=12,IF((C5-B16)&gt;=0,ROUND(C5-B16,2),0),ROUND(ROUND(C5-B16,2)/12,2)*C16)),(IF(C16=12,(IF(ROUND(F8-ROUND(B14/4,2),2)-B16&gt;=0,ROUND(ROUND(F8-ROUND(B14/4,2),2)-B16,2),0)),(IF(ROUND(F8-ROUND(B14/4,2),2)-B16&gt;=0,ROUND((ROUND(F8-ROUND(B14/4,2),2)-B16)/12,2)*C16,0)))))</f>
        <v>0</v>
      </c>
      <c r="F16" s="36"/>
      <c r="I16" s="23"/>
    </row>
    <row r="17" spans="1:9" s="10" customFormat="1" ht="30.6" customHeight="1" thickTop="1" thickBot="1" x14ac:dyDescent="0.25">
      <c r="A17" s="11"/>
      <c r="B17" s="13"/>
      <c r="C17" s="43" t="s">
        <v>16</v>
      </c>
      <c r="E17" s="33" t="s">
        <v>8</v>
      </c>
      <c r="F17" s="34"/>
      <c r="I17" s="24"/>
    </row>
    <row r="18" spans="1:9" s="10" customFormat="1" ht="30.6" customHeight="1" thickTop="1" thickBot="1" x14ac:dyDescent="0.25">
      <c r="A18" s="21"/>
      <c r="B18" s="22" t="s">
        <v>12</v>
      </c>
      <c r="C18" s="14"/>
      <c r="E18" s="35">
        <f>IF(C18="",0,MIN(C18,F9))</f>
        <v>0</v>
      </c>
      <c r="F18" s="36"/>
    </row>
    <row r="19" spans="1:9" ht="30" customHeight="1" thickTop="1" x14ac:dyDescent="0.2">
      <c r="E19" s="37" t="s">
        <v>17</v>
      </c>
      <c r="F19" s="38"/>
    </row>
    <row r="20" spans="1:9" ht="30.6" customHeight="1" x14ac:dyDescent="0.2">
      <c r="E20" s="39">
        <f>E14+E16+E18</f>
        <v>0</v>
      </c>
      <c r="F20" s="40"/>
    </row>
    <row r="22" spans="1:9" ht="81" customHeight="1" x14ac:dyDescent="0.2">
      <c r="A22" s="27" t="s">
        <v>19</v>
      </c>
      <c r="B22" s="27"/>
      <c r="C22" s="27"/>
      <c r="D22" s="27"/>
      <c r="E22" s="27"/>
      <c r="F22" s="27"/>
    </row>
  </sheetData>
  <protectedRanges>
    <protectedRange sqref="B14:C14 B16" name="Rozsah1"/>
    <protectedRange sqref="C16 C18" name="Rozsah3"/>
  </protectedRanges>
  <mergeCells count="14">
    <mergeCell ref="A9:C9"/>
    <mergeCell ref="A22:F22"/>
    <mergeCell ref="E3:F3"/>
    <mergeCell ref="A1:F1"/>
    <mergeCell ref="A8:C8"/>
    <mergeCell ref="E13:F13"/>
    <mergeCell ref="E14:F14"/>
    <mergeCell ref="E15:F15"/>
    <mergeCell ref="E19:F19"/>
    <mergeCell ref="E20:F20"/>
    <mergeCell ref="A11:F11"/>
    <mergeCell ref="E16:F16"/>
    <mergeCell ref="E17:F17"/>
    <mergeCell ref="E18:F18"/>
  </mergeCells>
  <pageMargins left="0" right="0" top="0" bottom="0" header="0" footer="0"/>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nezdaniteľné časti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Lapsova M</dc:creator>
  <cp:lastModifiedBy>Lapšová Martina</cp:lastModifiedBy>
  <cp:lastPrinted>2019-01-13T11:02:56Z</cp:lastPrinted>
  <dcterms:created xsi:type="dcterms:W3CDTF">2016-01-25T11:53:26Z</dcterms:created>
  <dcterms:modified xsi:type="dcterms:W3CDTF">2023-02-03T06:30:37Z</dcterms:modified>
</cp:coreProperties>
</file>